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Skupiny\VRI\P7\OPRAVY\MB ČOV II, oprava areál. kanalizace\SOUTĚŽE A VÝBĚROVÁ ŘÍZENÍ dodavatel\01 Zadávací dokumentace\b) Projektová dokumentace\"/>
    </mc:Choice>
  </mc:AlternateContent>
  <bookViews>
    <workbookView xWindow="0" yWindow="0" windowWidth="28800" windowHeight="14025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31" i="1" s="1"/>
  <c r="H23" i="1"/>
  <c r="H17" i="1"/>
  <c r="I17" i="1" s="1"/>
  <c r="J6" i="1"/>
  <c r="J14" i="1"/>
  <c r="I14" i="1"/>
  <c r="K14" i="1" s="1"/>
  <c r="I13" i="1"/>
  <c r="I12" i="1"/>
  <c r="K12" i="1" s="1"/>
  <c r="I11" i="1"/>
  <c r="K11" i="1" s="1"/>
  <c r="I10" i="1"/>
  <c r="J10" i="1" s="1"/>
  <c r="I9" i="1"/>
  <c r="J9" i="1" s="1"/>
  <c r="I8" i="1"/>
  <c r="I7" i="1"/>
  <c r="K7" i="1" s="1"/>
  <c r="I6" i="1"/>
  <c r="I5" i="1"/>
  <c r="J5" i="1" s="1"/>
  <c r="I4" i="1"/>
  <c r="G28" i="1"/>
  <c r="G29" i="1"/>
  <c r="G30" i="1"/>
  <c r="G31" i="1"/>
  <c r="G27" i="1"/>
  <c r="G25" i="1"/>
  <c r="G26" i="1"/>
  <c r="G24" i="1"/>
  <c r="G19" i="1"/>
  <c r="G20" i="1"/>
  <c r="G21" i="1"/>
  <c r="G22" i="1"/>
  <c r="G23" i="1"/>
  <c r="G18" i="1"/>
  <c r="G16" i="1"/>
  <c r="G17" i="1"/>
  <c r="G15" i="1"/>
  <c r="G12" i="1"/>
  <c r="G13" i="1"/>
  <c r="G14" i="1"/>
  <c r="G11" i="1"/>
  <c r="G8" i="1"/>
  <c r="G9" i="1"/>
  <c r="G10" i="1"/>
  <c r="G7" i="1"/>
  <c r="G6" i="1"/>
  <c r="G5" i="1"/>
  <c r="G4" i="1"/>
  <c r="D4" i="1"/>
  <c r="D8" i="1"/>
  <c r="K8" i="1" s="1"/>
  <c r="D9" i="1"/>
  <c r="D10" i="1"/>
  <c r="K10" i="1" s="1"/>
  <c r="D7" i="1"/>
  <c r="D11" i="1"/>
  <c r="D12" i="1"/>
  <c r="D13" i="1"/>
  <c r="K13" i="1" s="1"/>
  <c r="D14" i="1"/>
  <c r="D5" i="1"/>
  <c r="K5" i="1" s="1"/>
  <c r="D6" i="1"/>
  <c r="K6" i="1" s="1"/>
  <c r="J8" i="1" l="1"/>
  <c r="K9" i="1"/>
  <c r="J7" i="1"/>
  <c r="J13" i="1"/>
  <c r="J12" i="1"/>
  <c r="J11" i="1"/>
  <c r="J31" i="1"/>
  <c r="I25" i="1"/>
  <c r="I27" i="1"/>
  <c r="I28" i="1"/>
  <c r="I30" i="1"/>
  <c r="I29" i="1"/>
  <c r="J29" i="1" s="1"/>
  <c r="I24" i="1"/>
  <c r="I26" i="1"/>
  <c r="I21" i="1"/>
  <c r="I18" i="1"/>
  <c r="I19" i="1"/>
  <c r="I20" i="1"/>
  <c r="J20" i="1" s="1"/>
  <c r="I22" i="1"/>
  <c r="I15" i="1"/>
  <c r="I23" i="1"/>
  <c r="I16" i="1"/>
  <c r="K16" i="1" s="1"/>
  <c r="E6" i="1"/>
  <c r="E7" i="1"/>
  <c r="E8" i="1"/>
  <c r="E9" i="1"/>
  <c r="E10" i="1"/>
  <c r="E11" i="1"/>
  <c r="E12" i="1"/>
  <c r="E13" i="1"/>
  <c r="E14" i="1"/>
  <c r="E5" i="1"/>
  <c r="D16" i="1"/>
  <c r="D15" i="1"/>
  <c r="E15" i="1" s="1"/>
  <c r="D28" i="1"/>
  <c r="D29" i="1"/>
  <c r="D30" i="1"/>
  <c r="K30" i="1" s="1"/>
  <c r="D31" i="1"/>
  <c r="K31" i="1" s="1"/>
  <c r="D27" i="1"/>
  <c r="E27" i="1" s="1"/>
  <c r="D25" i="1"/>
  <c r="D26" i="1"/>
  <c r="K26" i="1" s="1"/>
  <c r="D24" i="1"/>
  <c r="D19" i="1"/>
  <c r="D20" i="1"/>
  <c r="D21" i="1"/>
  <c r="D22" i="1"/>
  <c r="D23" i="1"/>
  <c r="K23" i="1" s="1"/>
  <c r="D18" i="1"/>
  <c r="D17" i="1"/>
  <c r="J25" i="1" l="1"/>
  <c r="K24" i="1"/>
  <c r="J15" i="1"/>
  <c r="K15" i="1"/>
  <c r="K20" i="1"/>
  <c r="E16" i="1"/>
  <c r="K27" i="1"/>
  <c r="K29" i="1"/>
  <c r="J18" i="1"/>
  <c r="K18" i="1"/>
  <c r="E25" i="1"/>
  <c r="K25" i="1"/>
  <c r="E22" i="1"/>
  <c r="K22" i="1"/>
  <c r="E21" i="1"/>
  <c r="K21" i="1"/>
  <c r="E28" i="1"/>
  <c r="K28" i="1"/>
  <c r="E19" i="1"/>
  <c r="K19" i="1"/>
  <c r="E17" i="1"/>
  <c r="K17" i="1"/>
  <c r="J30" i="1"/>
  <c r="J28" i="1"/>
  <c r="J21" i="1"/>
  <c r="J27" i="1"/>
  <c r="J26" i="1"/>
  <c r="J24" i="1"/>
  <c r="J16" i="1"/>
  <c r="J22" i="1"/>
  <c r="J23" i="1"/>
  <c r="J17" i="1"/>
  <c r="J19" i="1"/>
  <c r="E23" i="1"/>
  <c r="E20" i="1"/>
  <c r="E29" i="1"/>
  <c r="E31" i="1"/>
  <c r="E24" i="1"/>
  <c r="E26" i="1"/>
  <c r="E30" i="1"/>
  <c r="E18" i="1"/>
</calcChain>
</file>

<file path=xl/sharedStrings.xml><?xml version="1.0" encoding="utf-8"?>
<sst xmlns="http://schemas.openxmlformats.org/spreadsheetml/2006/main" count="83" uniqueCount="69">
  <si>
    <t>začátek úseku</t>
  </si>
  <si>
    <t>demontáž lampy</t>
  </si>
  <si>
    <t>odbočka UV</t>
  </si>
  <si>
    <t>křížení kabel osvětlení</t>
  </si>
  <si>
    <t>křížení kabel CYKY 4x6</t>
  </si>
  <si>
    <t>demontáž lampy, souběh s kabelem VO</t>
  </si>
  <si>
    <t>kabel</t>
  </si>
  <si>
    <t>nátokový kanál (beton)</t>
  </si>
  <si>
    <t>stoka BE1200</t>
  </si>
  <si>
    <t>odbočka (přibližné místo)</t>
  </si>
  <si>
    <t>vzduchovodní potrubí</t>
  </si>
  <si>
    <t>přípojka KT150</t>
  </si>
  <si>
    <t>kabel CYKY 4x240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</si>
  <si>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</si>
  <si>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</si>
  <si>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</si>
  <si>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</si>
  <si>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</si>
  <si>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</si>
  <si>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</si>
  <si>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</si>
  <si>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</si>
  <si>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</si>
  <si>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</si>
  <si>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</si>
  <si>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</si>
  <si>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</si>
  <si>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</si>
  <si>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</si>
  <si>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</si>
  <si>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</si>
  <si>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</si>
  <si>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</si>
  <si>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</si>
  <si>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</si>
  <si>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</si>
  <si>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</si>
  <si>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</si>
  <si>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</si>
  <si>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</si>
  <si>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kolektor</t>
  </si>
  <si>
    <t>vodovod OC150</t>
  </si>
  <si>
    <t>kabely</t>
  </si>
  <si>
    <t>204,10</t>
  </si>
  <si>
    <t>203,99</t>
  </si>
  <si>
    <t>203,88</t>
  </si>
  <si>
    <t>203,66</t>
  </si>
  <si>
    <t>203,46</t>
  </si>
  <si>
    <t>%</t>
  </si>
  <si>
    <t>203,32</t>
  </si>
  <si>
    <t>203,11</t>
  </si>
  <si>
    <t>203,08</t>
  </si>
  <si>
    <t>Stávající stav vykreslen dle zaměření GeoKrk, doměřena hloubka šachet Š22 a Š27</t>
  </si>
  <si>
    <t>Lom</t>
  </si>
  <si>
    <t>St.</t>
  </si>
  <si>
    <t>Dno</t>
  </si>
  <si>
    <t>Interpol</t>
  </si>
  <si>
    <t>Sklon</t>
  </si>
  <si>
    <t>Stávající KNL</t>
  </si>
  <si>
    <t>Nová KNL</t>
  </si>
  <si>
    <t>Terén</t>
  </si>
  <si>
    <t>Rozdíl výšek</t>
  </si>
  <si>
    <t>šachta Š9350</t>
  </si>
  <si>
    <t>šachta Š9351</t>
  </si>
  <si>
    <t>šachta Š9352</t>
  </si>
  <si>
    <t>šachta zrušena, demontáž lampy</t>
  </si>
  <si>
    <t>šachta zrušena</t>
  </si>
  <si>
    <t>šachta Š9353</t>
  </si>
  <si>
    <t>šachta Š9354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</si>
</sst>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1" fillId="3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49" fontId="1" fillId="4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49" fontId="1" fillId="3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Podélný profil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Stávající KNL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List1!$B$4:$B$36</c:f>
              <c:numCache>
                <c:formatCode>@</c:formatCode>
                <c:ptCount val="33"/>
                <c:pt idx="0">
                  <c:v>0</c:v>
                </c:pt>
                <c:pt idx="1">
                  <c:v>1.4793000000000001</c:v>
                </c:pt>
                <c:pt idx="2">
                  <c:v>3.0798000000000001</c:v>
                </c:pt>
                <c:pt idx="3">
                  <c:v>10.203900000000001</c:v>
                </c:pt>
                <c:pt idx="4">
                  <c:v>12.338800000000001</c:v>
                </c:pt>
                <c:pt idx="5">
                  <c:v>12.865600000000001</c:v>
                </c:pt>
                <c:pt idx="6">
                  <c:v>17.020600000000002</c:v>
                </c:pt>
                <c:pt idx="7">
                  <c:v>23.972100000000001</c:v>
                </c:pt>
                <c:pt idx="8">
                  <c:v>38.680599999999998</c:v>
                </c:pt>
                <c:pt idx="9">
                  <c:v>39.041699999999999</c:v>
                </c:pt>
                <c:pt idx="10">
                  <c:v>39.418999999999997</c:v>
                </c:pt>
                <c:pt idx="11">
                  <c:v>56.772300000000001</c:v>
                </c:pt>
                <c:pt idx="12">
                  <c:v>58.950099999999999</c:v>
                </c:pt>
                <c:pt idx="13">
                  <c:v>60.406700000000001</c:v>
                </c:pt>
                <c:pt idx="14" formatCode="General">
                  <c:v>71.599999999999994</c:v>
                </c:pt>
                <c:pt idx="15">
                  <c:v>77.189599999999999</c:v>
                </c:pt>
                <c:pt idx="16">
                  <c:v>78.258899999999997</c:v>
                </c:pt>
                <c:pt idx="17">
                  <c:v>80.486800000000002</c:v>
                </c:pt>
                <c:pt idx="18">
                  <c:v>81.1327</c:v>
                </c:pt>
                <c:pt idx="19">
                  <c:v>83.573700000000002</c:v>
                </c:pt>
                <c:pt idx="20">
                  <c:v>94.054199999999994</c:v>
                </c:pt>
                <c:pt idx="21">
                  <c:v>100.99379999999999</c:v>
                </c:pt>
                <c:pt idx="22">
                  <c:v>102.6621</c:v>
                </c:pt>
                <c:pt idx="23">
                  <c:v>116.1825</c:v>
                </c:pt>
                <c:pt idx="24">
                  <c:v>116.6399</c:v>
                </c:pt>
                <c:pt idx="25">
                  <c:v>116.7411</c:v>
                </c:pt>
                <c:pt idx="26">
                  <c:v>118.062</c:v>
                </c:pt>
                <c:pt idx="27">
                  <c:v>138.7809</c:v>
                </c:pt>
              </c:numCache>
            </c:numRef>
          </c:xVal>
          <c:yVal>
            <c:numRef>
              <c:f>List1!$D$4:$D$36</c:f>
              <c:numCache>
                <c:formatCode>0.00</c:formatCode>
                <c:ptCount val="33"/>
                <c:pt idx="0">
                  <c:v>203.08</c:v>
                </c:pt>
                <c:pt idx="1">
                  <c:v>203.0944097019287</c:v>
                </c:pt>
                <c:pt idx="2">
                  <c:v>203.11</c:v>
                </c:pt>
                <c:pt idx="3">
                  <c:v>203.21731529037072</c:v>
                </c:pt>
                <c:pt idx="4">
                  <c:v>203.24947477906576</c:v>
                </c:pt>
                <c:pt idx="5">
                  <c:v>203.25741033513142</c:v>
                </c:pt>
                <c:pt idx="6">
                  <c:v>203.32</c:v>
                </c:pt>
                <c:pt idx="7">
                  <c:v>203.36344997856989</c:v>
                </c:pt>
                <c:pt idx="8">
                  <c:v>203.45538467033361</c:v>
                </c:pt>
                <c:pt idx="9">
                  <c:v>203.45764170655048</c:v>
                </c:pt>
                <c:pt idx="10">
                  <c:v>203.46</c:v>
                </c:pt>
                <c:pt idx="11">
                  <c:v>203.62536638126141</c:v>
                </c:pt>
                <c:pt idx="12">
                  <c:v>203.64611948903405</c:v>
                </c:pt>
                <c:pt idx="13">
                  <c:v>203.66</c:v>
                </c:pt>
                <c:pt idx="14">
                  <c:v>203.76629455691284</c:v>
                </c:pt>
                <c:pt idx="15">
                  <c:v>203.81937488669229</c:v>
                </c:pt>
                <c:pt idx="16">
                  <c:v>203.82952924418353</c:v>
                </c:pt>
                <c:pt idx="17">
                  <c:v>203.85068597574136</c:v>
                </c:pt>
                <c:pt idx="18">
                  <c:v>203.85681961410626</c:v>
                </c:pt>
                <c:pt idx="19">
                  <c:v>203.88</c:v>
                </c:pt>
                <c:pt idx="20">
                  <c:v>203.94039558056201</c:v>
                </c:pt>
                <c:pt idx="21">
                  <c:v>203.98038615075126</c:v>
                </c:pt>
                <c:pt idx="22">
                  <c:v>203.99</c:v>
                </c:pt>
                <c:pt idx="23">
                  <c:v>204.0311764510449</c:v>
                </c:pt>
                <c:pt idx="24">
                  <c:v>204.03256946520926</c:v>
                </c:pt>
                <c:pt idx="25">
                  <c:v>204.03287767035451</c:v>
                </c:pt>
                <c:pt idx="26">
                  <c:v>204.03690047842122</c:v>
                </c:pt>
                <c:pt idx="27">
                  <c:v>204.1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733-411B-A4A2-E06A17BF7D65}"/>
            </c:ext>
          </c:extLst>
        </c:ser>
        <c:ser>
          <c:idx val="2"/>
          <c:order val="1"/>
          <c:tx>
            <c:v>Nová KNL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List1!$B$4:$B$36</c:f>
              <c:numCache>
                <c:formatCode>@</c:formatCode>
                <c:ptCount val="33"/>
                <c:pt idx="0">
                  <c:v>0</c:v>
                </c:pt>
                <c:pt idx="1">
                  <c:v>1.4793000000000001</c:v>
                </c:pt>
                <c:pt idx="2">
                  <c:v>3.0798000000000001</c:v>
                </c:pt>
                <c:pt idx="3">
                  <c:v>10.203900000000001</c:v>
                </c:pt>
                <c:pt idx="4">
                  <c:v>12.338800000000001</c:v>
                </c:pt>
                <c:pt idx="5">
                  <c:v>12.865600000000001</c:v>
                </c:pt>
                <c:pt idx="6">
                  <c:v>17.020600000000002</c:v>
                </c:pt>
                <c:pt idx="7">
                  <c:v>23.972100000000001</c:v>
                </c:pt>
                <c:pt idx="8">
                  <c:v>38.680599999999998</c:v>
                </c:pt>
                <c:pt idx="9">
                  <c:v>39.041699999999999</c:v>
                </c:pt>
                <c:pt idx="10">
                  <c:v>39.418999999999997</c:v>
                </c:pt>
                <c:pt idx="11">
                  <c:v>56.772300000000001</c:v>
                </c:pt>
                <c:pt idx="12">
                  <c:v>58.950099999999999</c:v>
                </c:pt>
                <c:pt idx="13">
                  <c:v>60.406700000000001</c:v>
                </c:pt>
                <c:pt idx="14" formatCode="General">
                  <c:v>71.599999999999994</c:v>
                </c:pt>
                <c:pt idx="15">
                  <c:v>77.189599999999999</c:v>
                </c:pt>
                <c:pt idx="16">
                  <c:v>78.258899999999997</c:v>
                </c:pt>
                <c:pt idx="17">
                  <c:v>80.486800000000002</c:v>
                </c:pt>
                <c:pt idx="18">
                  <c:v>81.1327</c:v>
                </c:pt>
                <c:pt idx="19">
                  <c:v>83.573700000000002</c:v>
                </c:pt>
                <c:pt idx="20">
                  <c:v>94.054199999999994</c:v>
                </c:pt>
                <c:pt idx="21">
                  <c:v>100.99379999999999</c:v>
                </c:pt>
                <c:pt idx="22">
                  <c:v>102.6621</c:v>
                </c:pt>
                <c:pt idx="23">
                  <c:v>116.1825</c:v>
                </c:pt>
                <c:pt idx="24">
                  <c:v>116.6399</c:v>
                </c:pt>
                <c:pt idx="25">
                  <c:v>116.7411</c:v>
                </c:pt>
                <c:pt idx="26">
                  <c:v>118.062</c:v>
                </c:pt>
                <c:pt idx="27">
                  <c:v>138.7809</c:v>
                </c:pt>
              </c:numCache>
            </c:numRef>
          </c:xVal>
          <c:yVal>
            <c:numRef>
              <c:f>List1!$I$4:$I$36</c:f>
              <c:numCache>
                <c:formatCode>0.00</c:formatCode>
                <c:ptCount val="33"/>
                <c:pt idx="0">
                  <c:v>203.08</c:v>
                </c:pt>
                <c:pt idx="1">
                  <c:v>203.0944097019287</c:v>
                </c:pt>
                <c:pt idx="2">
                  <c:v>203.11</c:v>
                </c:pt>
                <c:pt idx="3">
                  <c:v>203.21731529037072</c:v>
                </c:pt>
                <c:pt idx="4">
                  <c:v>203.24947477906576</c:v>
                </c:pt>
                <c:pt idx="5">
                  <c:v>203.25741033513142</c:v>
                </c:pt>
                <c:pt idx="6">
                  <c:v>203.32</c:v>
                </c:pt>
                <c:pt idx="7">
                  <c:v>203.36344997856989</c:v>
                </c:pt>
                <c:pt idx="8">
                  <c:v>203.45538467033361</c:v>
                </c:pt>
                <c:pt idx="9">
                  <c:v>203.45764170655048</c:v>
                </c:pt>
                <c:pt idx="10">
                  <c:v>203.46</c:v>
                </c:pt>
                <c:pt idx="11">
                  <c:v>203.57177435214101</c:v>
                </c:pt>
                <c:pt idx="12">
                  <c:v>203.58580178116563</c:v>
                </c:pt>
                <c:pt idx="13">
                  <c:v>203.59518388839183</c:v>
                </c:pt>
                <c:pt idx="14">
                  <c:v>203.6672810604467</c:v>
                </c:pt>
                <c:pt idx="15">
                  <c:v>203.70328423671447</c:v>
                </c:pt>
                <c:pt idx="16">
                  <c:v>203.71017170565378</c:v>
                </c:pt>
                <c:pt idx="17">
                  <c:v>203.7245218338216</c:v>
                </c:pt>
                <c:pt idx="18">
                  <c:v>203.72868214074006</c:v>
                </c:pt>
                <c:pt idx="19">
                  <c:v>203.74440486745925</c:v>
                </c:pt>
                <c:pt idx="20">
                  <c:v>203.81191082296129</c:v>
                </c:pt>
                <c:pt idx="21">
                  <c:v>203.85660948512458</c:v>
                </c:pt>
                <c:pt idx="22">
                  <c:v>203.8673551733612</c:v>
                </c:pt>
                <c:pt idx="23">
                  <c:v>203.95444143076972</c:v>
                </c:pt>
                <c:pt idx="24">
                  <c:v>203.95738759021313</c:v>
                </c:pt>
                <c:pt idx="25">
                  <c:v>203.95803942960026</c:v>
                </c:pt>
                <c:pt idx="26">
                  <c:v>203.96654747946647</c:v>
                </c:pt>
                <c:pt idx="27">
                  <c:v>204.1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73-4249-AF1E-0C8F4E1AC985}"/>
            </c:ext>
          </c:extLst>
        </c:ser>
        <c:ser>
          <c:idx val="1"/>
          <c:order val="2"/>
          <c:tx>
            <c:v>Terén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List1!$B$4:$B$36</c:f>
              <c:numCache>
                <c:formatCode>@</c:formatCode>
                <c:ptCount val="33"/>
                <c:pt idx="0">
                  <c:v>0</c:v>
                </c:pt>
                <c:pt idx="1">
                  <c:v>1.4793000000000001</c:v>
                </c:pt>
                <c:pt idx="2">
                  <c:v>3.0798000000000001</c:v>
                </c:pt>
                <c:pt idx="3">
                  <c:v>10.203900000000001</c:v>
                </c:pt>
                <c:pt idx="4">
                  <c:v>12.338800000000001</c:v>
                </c:pt>
                <c:pt idx="5">
                  <c:v>12.865600000000001</c:v>
                </c:pt>
                <c:pt idx="6">
                  <c:v>17.020600000000002</c:v>
                </c:pt>
                <c:pt idx="7">
                  <c:v>23.972100000000001</c:v>
                </c:pt>
                <c:pt idx="8">
                  <c:v>38.680599999999998</c:v>
                </c:pt>
                <c:pt idx="9">
                  <c:v>39.041699999999999</c:v>
                </c:pt>
                <c:pt idx="10">
                  <c:v>39.418999999999997</c:v>
                </c:pt>
                <c:pt idx="11">
                  <c:v>56.772300000000001</c:v>
                </c:pt>
                <c:pt idx="12">
                  <c:v>58.950099999999999</c:v>
                </c:pt>
                <c:pt idx="13">
                  <c:v>60.406700000000001</c:v>
                </c:pt>
                <c:pt idx="14" formatCode="General">
                  <c:v>71.599999999999994</c:v>
                </c:pt>
                <c:pt idx="15">
                  <c:v>77.189599999999999</c:v>
                </c:pt>
                <c:pt idx="16">
                  <c:v>78.258899999999997</c:v>
                </c:pt>
                <c:pt idx="17">
                  <c:v>80.486800000000002</c:v>
                </c:pt>
                <c:pt idx="18">
                  <c:v>81.1327</c:v>
                </c:pt>
                <c:pt idx="19">
                  <c:v>83.573700000000002</c:v>
                </c:pt>
                <c:pt idx="20">
                  <c:v>94.054199999999994</c:v>
                </c:pt>
                <c:pt idx="21">
                  <c:v>100.99379999999999</c:v>
                </c:pt>
                <c:pt idx="22">
                  <c:v>102.6621</c:v>
                </c:pt>
                <c:pt idx="23">
                  <c:v>116.1825</c:v>
                </c:pt>
                <c:pt idx="24">
                  <c:v>116.6399</c:v>
                </c:pt>
                <c:pt idx="25">
                  <c:v>116.7411</c:v>
                </c:pt>
                <c:pt idx="26">
                  <c:v>118.062</c:v>
                </c:pt>
                <c:pt idx="27">
                  <c:v>138.7809</c:v>
                </c:pt>
              </c:numCache>
            </c:numRef>
          </c:xVal>
          <c:yVal>
            <c:numRef>
              <c:f>List1!$G$4:$G$36</c:f>
              <c:numCache>
                <c:formatCode>0.00</c:formatCode>
                <c:ptCount val="33"/>
                <c:pt idx="0">
                  <c:v>207.8</c:v>
                </c:pt>
                <c:pt idx="1">
                  <c:v>207.8</c:v>
                </c:pt>
                <c:pt idx="2">
                  <c:v>207.8</c:v>
                </c:pt>
                <c:pt idx="3">
                  <c:v>207.78466924423276</c:v>
                </c:pt>
                <c:pt idx="4">
                  <c:v>207.78007503156203</c:v>
                </c:pt>
                <c:pt idx="5">
                  <c:v>207.77894138069553</c:v>
                </c:pt>
                <c:pt idx="6">
                  <c:v>207.77</c:v>
                </c:pt>
                <c:pt idx="7">
                  <c:v>207.86931423673121</c:v>
                </c:pt>
                <c:pt idx="8">
                  <c:v>208.07945067504824</c:v>
                </c:pt>
                <c:pt idx="9">
                  <c:v>208.08460961497249</c:v>
                </c:pt>
                <c:pt idx="10">
                  <c:v>208.09</c:v>
                </c:pt>
                <c:pt idx="11">
                  <c:v>208.04039008562157</c:v>
                </c:pt>
                <c:pt idx="12">
                  <c:v>208.03416415328979</c:v>
                </c:pt>
                <c:pt idx="13">
                  <c:v>208.03</c:v>
                </c:pt>
                <c:pt idx="14">
                  <c:v>207.95269486769976</c:v>
                </c:pt>
                <c:pt idx="15">
                  <c:v>207.91409099149652</c:v>
                </c:pt>
                <c:pt idx="16">
                  <c:v>207.90670600423016</c:v>
                </c:pt>
                <c:pt idx="17">
                  <c:v>207.89131929036992</c:v>
                </c:pt>
                <c:pt idx="18">
                  <c:v>207.88685846246818</c:v>
                </c:pt>
                <c:pt idx="19">
                  <c:v>207.87</c:v>
                </c:pt>
                <c:pt idx="20">
                  <c:v>207.82607594140944</c:v>
                </c:pt>
                <c:pt idx="21">
                  <c:v>207.79699189036273</c:v>
                </c:pt>
                <c:pt idx="22">
                  <c:v>207.79</c:v>
                </c:pt>
                <c:pt idx="23">
                  <c:v>207.7825133725373</c:v>
                </c:pt>
                <c:pt idx="24">
                  <c:v>207.78226009723468</c:v>
                </c:pt>
                <c:pt idx="25">
                  <c:v>207.78220405993554</c:v>
                </c:pt>
                <c:pt idx="26">
                  <c:v>207.78147264028706</c:v>
                </c:pt>
                <c:pt idx="27">
                  <c:v>207.77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73-4249-AF1E-0C8F4E1AC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90272"/>
        <c:axId val="205890664"/>
      </c:scatterChart>
      <c:valAx>
        <c:axId val="20589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5890664"/>
        <c:crosses val="autoZero"/>
        <c:crossBetween val="midCat"/>
      </c:valAx>
      <c:valAx>
        <c:axId val="205890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589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117474</xdr:colOff>
      <xdr:row>0</xdr:row>
      <xdr:rowOff>93662</xdr:rowOff>
    </xdr:from>
    <xdr:to>
      <xdr:col>27</xdr:col>
      <xdr:colOff>469899</xdr:colOff>
      <xdr:row>32</xdr:row>
      <xdr:rowOff>69850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FF20C827-5F22-4C0E-B40C-989B1CB50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workbookViewId="0">
      <selection activeCell="G12" sqref="G12"/>
    </sheetView>
  </sheetViews>
  <sheetFormatPr defaultRowHeight="15" x14ac:dyDescent="0.25"/>
  <cols>
    <col min="1" max="1" width="9.140625" style="1"/>
    <col min="2" max="2" width="8.5703125" style="2" bestFit="1" customWidth="1"/>
    <col min="3" max="3" width="8.5703125" style="2" customWidth="1"/>
    <col min="4" max="4" width="8.5703125" style="5" customWidth="1"/>
    <col min="5" max="5" width="8.5703125" style="6" customWidth="1"/>
    <col min="6" max="11" width="8.5703125" style="5" customWidth="1"/>
    <col min="13" max="13" width="9.140625" style="1"/>
  </cols>
  <sheetData>
    <row r="1" spans="1:13" x14ac:dyDescent="0.25">
      <c r="A1" s="1" t="s">
        <v>52</v>
      </c>
    </row>
    <row r="2" spans="1:13" s="12" customFormat="1" x14ac:dyDescent="0.25">
      <c r="A2" s="10"/>
      <c r="B2" s="11"/>
      <c r="C2" s="22" t="s">
        <v>58</v>
      </c>
      <c r="D2" s="22"/>
      <c r="E2" s="22"/>
      <c r="F2" s="20" t="s">
        <v>60</v>
      </c>
      <c r="G2" s="20"/>
      <c r="H2" s="19" t="s">
        <v>59</v>
      </c>
      <c r="I2" s="19"/>
      <c r="J2" s="19"/>
      <c r="K2" s="21" t="s">
        <v>61</v>
      </c>
      <c r="M2" s="10"/>
    </row>
    <row r="3" spans="1:13" s="12" customFormat="1" x14ac:dyDescent="0.25">
      <c r="A3" s="10" t="s">
        <v>53</v>
      </c>
      <c r="B3" s="11" t="s">
        <v>54</v>
      </c>
      <c r="C3" s="13" t="s">
        <v>55</v>
      </c>
      <c r="D3" s="14" t="s">
        <v>56</v>
      </c>
      <c r="E3" s="15" t="s">
        <v>57</v>
      </c>
      <c r="F3" s="20"/>
      <c r="G3" s="20"/>
      <c r="H3" s="16" t="s">
        <v>55</v>
      </c>
      <c r="I3" s="17" t="s">
        <v>56</v>
      </c>
      <c r="J3" s="18" t="s">
        <v>57</v>
      </c>
      <c r="K3" s="21"/>
      <c r="M3" s="10"/>
    </row>
    <row r="4" spans="1:13" x14ac:dyDescent="0.25">
      <c r="A4" s="1" t="s">
        <v>13</v>
      </c>
      <c r="B4" s="2">
        <v>0</v>
      </c>
      <c r="C4" s="2" t="s">
        <v>51</v>
      </c>
      <c r="D4" s="5">
        <f>($C$6-$C$4)/($B$6-$B$4)*B4+$C$4</f>
        <v>203.08</v>
      </c>
      <c r="E4" s="6" t="s">
        <v>48</v>
      </c>
      <c r="F4" s="5">
        <v>207.8</v>
      </c>
      <c r="G4" s="5">
        <f>($F$6-$F$4)/($B$6-$B$4)*F4+$F$4</f>
        <v>207.8</v>
      </c>
      <c r="H4" s="5" t="s">
        <v>51</v>
      </c>
      <c r="I4" s="5">
        <f>($H$6-$H$4)/($B$6-$B$4)*B4+$H$4</f>
        <v>203.08</v>
      </c>
      <c r="J4" s="6" t="s">
        <v>48</v>
      </c>
      <c r="L4" s="4" t="s">
        <v>0</v>
      </c>
    </row>
    <row r="5" spans="1:13" x14ac:dyDescent="0.25">
      <c r="A5" s="1" t="s">
        <v>14</v>
      </c>
      <c r="B5" s="2">
        <v>1.4793000000000001</v>
      </c>
      <c r="D5" s="5">
        <f>($C$6-$C$4)/($B$6-$B$4)*B5+$C$4</f>
        <v>203.0944097019287</v>
      </c>
      <c r="E5" s="5">
        <f t="shared" ref="E5:E31" si="0">(D5-D4)*100/(B5-B4)</f>
        <v>0.97408922657233998</v>
      </c>
      <c r="G5" s="5">
        <f>($F$6-$F$4)/($B$6-$B$4)*F5+$F$4</f>
        <v>207.8</v>
      </c>
      <c r="I5" s="5">
        <f>($H$6-$H$4)/($B$6-$B$4)*B5+$H$4</f>
        <v>203.0944097019287</v>
      </c>
      <c r="J5" s="5">
        <f>(I5-I4)*100/(B5-B4)</f>
        <v>0.97408922657233998</v>
      </c>
      <c r="K5" s="5">
        <f>I5-D5</f>
        <v>0</v>
      </c>
      <c r="L5" t="s">
        <v>1</v>
      </c>
    </row>
    <row r="6" spans="1:13" x14ac:dyDescent="0.25">
      <c r="A6" s="1" t="s">
        <v>15</v>
      </c>
      <c r="B6" s="2">
        <v>3.0798000000000001</v>
      </c>
      <c r="C6" s="7" t="s">
        <v>50</v>
      </c>
      <c r="D6" s="8">
        <f>($C$6-$C$4)/($B$6-$B$4)*B6+$C$4</f>
        <v>203.11</v>
      </c>
      <c r="E6" s="8">
        <f t="shared" si="0"/>
        <v>0.97408922657397756</v>
      </c>
      <c r="F6" s="8">
        <v>207.8</v>
      </c>
      <c r="G6" s="8">
        <f>($F$6-$F$4)/($B$6-$B$4)*F6+$F$4</f>
        <v>207.8</v>
      </c>
      <c r="H6" s="8" t="s">
        <v>50</v>
      </c>
      <c r="I6" s="5">
        <f>($H$6-$H$4)/($B$6-$B$4)*B6+$H$4</f>
        <v>203.11</v>
      </c>
      <c r="J6" s="5">
        <f t="shared" ref="J6:J31" si="1">(I6-I5)*100/(B6-B5)</f>
        <v>0.97408922657397756</v>
      </c>
      <c r="K6" s="5">
        <f t="shared" ref="K6:K31" si="2">I6-D6</f>
        <v>0</v>
      </c>
      <c r="L6" s="4" t="s">
        <v>62</v>
      </c>
    </row>
    <row r="7" spans="1:13" x14ac:dyDescent="0.25">
      <c r="A7" s="1" t="s">
        <v>16</v>
      </c>
      <c r="B7" s="2">
        <v>10.203900000000001</v>
      </c>
      <c r="C7" s="7"/>
      <c r="D7" s="8">
        <f>($C$10-$C$6)/($B$10-$B$6)*(B7-$B$6)+$C$6</f>
        <v>203.21731529037072</v>
      </c>
      <c r="E7" s="8">
        <f t="shared" si="0"/>
        <v>1.5063697922643822</v>
      </c>
      <c r="F7" s="8"/>
      <c r="G7" s="8">
        <f>($F$10-$F$6)/($B$10-$B$6)*(B7-$B$6)+$F$6</f>
        <v>207.78466924423276</v>
      </c>
      <c r="H7" s="8"/>
      <c r="I7" s="5">
        <f>($H$10-$H$6)/($B$10-$B$6)*(B7-$B$6)+$H$6</f>
        <v>203.21731529037072</v>
      </c>
      <c r="J7" s="5">
        <f t="shared" si="1"/>
        <v>1.5063697922643822</v>
      </c>
      <c r="K7" s="5">
        <f t="shared" si="2"/>
        <v>0</v>
      </c>
      <c r="L7" t="s">
        <v>2</v>
      </c>
    </row>
    <row r="8" spans="1:13" x14ac:dyDescent="0.25">
      <c r="A8" s="1" t="s">
        <v>17</v>
      </c>
      <c r="B8" s="2">
        <v>12.338800000000001</v>
      </c>
      <c r="C8" s="7"/>
      <c r="D8" s="8">
        <f>($C$10-$C$6)/($B$10-$B$6)*(B8-$B$6)+$C$6</f>
        <v>203.24947477906576</v>
      </c>
      <c r="E8" s="8">
        <f t="shared" si="0"/>
        <v>1.5063697922639745</v>
      </c>
      <c r="F8" s="8"/>
      <c r="G8" s="8">
        <f t="shared" ref="G8:G10" si="3">($F$10-$F$6)/($B$10-$B$6)*(B8-$B$6)+$F$6</f>
        <v>207.78007503156203</v>
      </c>
      <c r="H8" s="8"/>
      <c r="I8" s="5">
        <f>($H$10-$H$6)/($B$10-$B$6)*(B8-$B$6)+$H$6</f>
        <v>203.24947477906576</v>
      </c>
      <c r="J8" s="5">
        <f t="shared" si="1"/>
        <v>1.5063697922639745</v>
      </c>
      <c r="K8" s="5">
        <f t="shared" si="2"/>
        <v>0</v>
      </c>
      <c r="L8" t="s">
        <v>3</v>
      </c>
    </row>
    <row r="9" spans="1:13" x14ac:dyDescent="0.25">
      <c r="A9" s="1" t="s">
        <v>18</v>
      </c>
      <c r="B9" s="2">
        <v>12.865600000000001</v>
      </c>
      <c r="C9" s="7"/>
      <c r="D9" s="8">
        <f>($C$10-$C$6)/($B$10-$B$6)*(B9-$B$6)+$C$6</f>
        <v>203.25741033513142</v>
      </c>
      <c r="E9" s="8">
        <f t="shared" si="0"/>
        <v>1.5063697922666819</v>
      </c>
      <c r="F9" s="8"/>
      <c r="G9" s="8">
        <f t="shared" si="3"/>
        <v>207.77894138069553</v>
      </c>
      <c r="H9" s="8"/>
      <c r="I9" s="5">
        <f>($H$10-$H$6)/($B$10-$B$6)*(B9-$B$6)+$H$6</f>
        <v>203.25741033513142</v>
      </c>
      <c r="J9" s="5">
        <f t="shared" si="1"/>
        <v>1.5063697922666819</v>
      </c>
      <c r="K9" s="5">
        <f t="shared" si="2"/>
        <v>0</v>
      </c>
      <c r="L9" t="s">
        <v>4</v>
      </c>
    </row>
    <row r="10" spans="1:13" x14ac:dyDescent="0.25">
      <c r="A10" s="1" t="s">
        <v>19</v>
      </c>
      <c r="B10" s="2">
        <v>17.020600000000002</v>
      </c>
      <c r="C10" s="7" t="s">
        <v>49</v>
      </c>
      <c r="D10" s="8">
        <f>($C$10-$C$6)/($B$10-$B$6)*(B10-$B$6)+$C$6</f>
        <v>203.32</v>
      </c>
      <c r="E10" s="8">
        <f t="shared" si="0"/>
        <v>1.5063697922639756</v>
      </c>
      <c r="F10" s="8">
        <v>207.77</v>
      </c>
      <c r="G10" s="8">
        <f t="shared" si="3"/>
        <v>207.77</v>
      </c>
      <c r="H10" s="8" t="s">
        <v>49</v>
      </c>
      <c r="I10" s="5">
        <f>($H$10-$H$6)/($B$10-$B$6)*(B10-$B$6)+$H$6</f>
        <v>203.32</v>
      </c>
      <c r="J10" s="5">
        <f t="shared" si="1"/>
        <v>1.5063697922639756</v>
      </c>
      <c r="K10" s="5">
        <f t="shared" si="2"/>
        <v>0</v>
      </c>
      <c r="L10" s="4" t="s">
        <v>63</v>
      </c>
    </row>
    <row r="11" spans="1:13" x14ac:dyDescent="0.25">
      <c r="A11" s="1" t="s">
        <v>20</v>
      </c>
      <c r="B11" s="2">
        <v>23.972100000000001</v>
      </c>
      <c r="D11" s="5">
        <f>($C$14-$C$10)/($B$14-$B$10)*(B11-$B$10)+$C$10</f>
        <v>203.36344997856989</v>
      </c>
      <c r="E11" s="5">
        <f t="shared" si="0"/>
        <v>0.62504464604612064</v>
      </c>
      <c r="G11" s="5">
        <f>($F$14-$F$10)/($B$14-$B$10)*(B11-$B$10)+$F$10</f>
        <v>207.86931423673121</v>
      </c>
      <c r="I11" s="5">
        <f>($H$14-$H$10)/($B$14-$B$10)*(B11-$B$10)+$H$10</f>
        <v>203.36344997856989</v>
      </c>
      <c r="J11" s="5">
        <f t="shared" si="1"/>
        <v>0.62504464604612064</v>
      </c>
      <c r="K11" s="5">
        <f t="shared" si="2"/>
        <v>0</v>
      </c>
      <c r="L11" t="s">
        <v>2</v>
      </c>
    </row>
    <row r="12" spans="1:13" x14ac:dyDescent="0.25">
      <c r="A12" s="1" t="s">
        <v>21</v>
      </c>
      <c r="B12" s="2">
        <v>38.680599999999998</v>
      </c>
      <c r="D12" s="5">
        <f>($C$14-$C$10)/($B$14-$B$10)*(B12-$B$10)+$C$10</f>
        <v>203.45538467033361</v>
      </c>
      <c r="E12" s="5">
        <f t="shared" si="0"/>
        <v>0.62504464604633792</v>
      </c>
      <c r="G12" s="5">
        <f t="shared" ref="G12:G14" si="4">($F$14-$F$10)/($B$14-$B$10)*(B12-$B$10)+$F$10</f>
        <v>208.07945067504824</v>
      </c>
      <c r="I12" s="5">
        <f>($H$14-$H$10)/($B$14-$B$10)*(B12-$B$10)+$H$10</f>
        <v>203.45538467033361</v>
      </c>
      <c r="J12" s="5">
        <f t="shared" si="1"/>
        <v>0.62504464604633792</v>
      </c>
      <c r="K12" s="5">
        <f t="shared" si="2"/>
        <v>0</v>
      </c>
      <c r="L12" t="s">
        <v>3</v>
      </c>
    </row>
    <row r="13" spans="1:13" x14ac:dyDescent="0.25">
      <c r="A13" s="1" t="s">
        <v>22</v>
      </c>
      <c r="B13" s="2">
        <v>39.041699999999999</v>
      </c>
      <c r="D13" s="5">
        <f>($C$14-$C$10)/($B$14-$B$10)*(B13-$B$10)+$C$10</f>
        <v>203.45764170655048</v>
      </c>
      <c r="E13" s="5">
        <f t="shared" si="0"/>
        <v>0.62504464604286747</v>
      </c>
      <c r="G13" s="5">
        <f t="shared" si="4"/>
        <v>208.08460961497249</v>
      </c>
      <c r="I13" s="5">
        <f>($H$14-$H$10)/($B$14-$B$10)*(B13-$B$10)+$H$10</f>
        <v>203.45764170655048</v>
      </c>
      <c r="J13" s="5">
        <f t="shared" si="1"/>
        <v>0.62504464604286747</v>
      </c>
      <c r="K13" s="5">
        <f t="shared" si="2"/>
        <v>0</v>
      </c>
      <c r="L13" t="s">
        <v>1</v>
      </c>
    </row>
    <row r="14" spans="1:13" x14ac:dyDescent="0.25">
      <c r="A14" s="1" t="s">
        <v>23</v>
      </c>
      <c r="B14" s="2">
        <v>39.418999999999997</v>
      </c>
      <c r="C14" s="2" t="s">
        <v>47</v>
      </c>
      <c r="D14" s="5">
        <f>($C$14-$C$10)/($B$14-$B$10)*(B14-$B$10)+$C$10</f>
        <v>203.46</v>
      </c>
      <c r="E14" s="5">
        <f t="shared" si="0"/>
        <v>0.62504464604620269</v>
      </c>
      <c r="F14" s="5">
        <v>208.09</v>
      </c>
      <c r="G14" s="5">
        <f t="shared" si="4"/>
        <v>208.09</v>
      </c>
      <c r="H14" s="5" t="s">
        <v>47</v>
      </c>
      <c r="I14" s="5">
        <f>($H$14-$H$10)/($B$14-$B$10)*(B14-$B$10)+$H$10</f>
        <v>203.46</v>
      </c>
      <c r="J14" s="5">
        <f t="shared" si="1"/>
        <v>0.62504464604620269</v>
      </c>
      <c r="K14" s="5">
        <f t="shared" si="2"/>
        <v>0</v>
      </c>
      <c r="L14" s="4" t="s">
        <v>64</v>
      </c>
    </row>
    <row r="15" spans="1:13" x14ac:dyDescent="0.25">
      <c r="A15" s="1" t="s">
        <v>24</v>
      </c>
      <c r="B15" s="2">
        <v>56.772300000000001</v>
      </c>
      <c r="D15" s="5">
        <f>($C$17-$C$14)/($B$17-$B$14)*(B15-$B$14)+$C$14</f>
        <v>203.62536638126141</v>
      </c>
      <c r="E15" s="5">
        <f t="shared" si="0"/>
        <v>0.95293910242666802</v>
      </c>
      <c r="G15" s="5">
        <f>($F$17-$F$14)/($B$17-$B$14)*(B15-$B$14)+$F$14</f>
        <v>208.04039008562157</v>
      </c>
      <c r="I15" s="5">
        <f>($H$17-$H$14)/($B$17-$B$14)*(B15-$B$14)+$H$14</f>
        <v>203.57177435214101</v>
      </c>
      <c r="J15" s="5">
        <f t="shared" si="1"/>
        <v>0.64411006633319146</v>
      </c>
      <c r="K15" s="5">
        <f t="shared" si="2"/>
        <v>-5.3592029120409279E-2</v>
      </c>
      <c r="L15" t="s">
        <v>5</v>
      </c>
    </row>
    <row r="16" spans="1:13" x14ac:dyDescent="0.25">
      <c r="A16" s="1" t="s">
        <v>25</v>
      </c>
      <c r="B16" s="2">
        <v>58.950099999999999</v>
      </c>
      <c r="D16" s="5">
        <f>($C$17-$C$14)/($B$17-$B$14)*(B16-$B$14)+$C$14</f>
        <v>203.64611948903405</v>
      </c>
      <c r="E16" s="5">
        <f t="shared" si="0"/>
        <v>0.95293910242604529</v>
      </c>
      <c r="G16" s="5">
        <f t="shared" ref="G16:G17" si="5">($F$17-$F$14)/($B$17-$B$14)*(B16-$B$14)+$F$14</f>
        <v>208.03416415328979</v>
      </c>
      <c r="I16" s="5">
        <f>($H$17-$H$14)/($B$17-$B$14)*(B16-$B$14)+$H$14</f>
        <v>203.58580178116563</v>
      </c>
      <c r="J16" s="5">
        <f t="shared" si="1"/>
        <v>0.64411006633403067</v>
      </c>
      <c r="K16" s="5">
        <f t="shared" si="2"/>
        <v>-6.0317707868421166E-2</v>
      </c>
      <c r="L16" t="s">
        <v>6</v>
      </c>
    </row>
    <row r="17" spans="1:12" x14ac:dyDescent="0.25">
      <c r="A17" s="1" t="s">
        <v>26</v>
      </c>
      <c r="B17" s="2">
        <v>60.406700000000001</v>
      </c>
      <c r="C17" s="2" t="s">
        <v>46</v>
      </c>
      <c r="D17" s="5">
        <f>($C$17-$C$4)/($B$17-$B$4)*B17+$C$4</f>
        <v>203.66</v>
      </c>
      <c r="E17" s="5">
        <f t="shared" si="0"/>
        <v>0.95293910242669277</v>
      </c>
      <c r="F17" s="5">
        <v>208.03</v>
      </c>
      <c r="G17" s="5">
        <f t="shared" si="5"/>
        <v>208.03</v>
      </c>
      <c r="H17" s="5">
        <f>($H$31-$H$14)/($B$31-$B$14)*(B17-$B$14)+$H$14</f>
        <v>203.59518388839183</v>
      </c>
      <c r="I17" s="5">
        <f>($H$17-$H$4)/($B$17-$B$4)*B17+$H$4</f>
        <v>203.59518388839183</v>
      </c>
      <c r="J17" s="5">
        <f t="shared" si="1"/>
        <v>0.64411006633267098</v>
      </c>
      <c r="K17" s="5">
        <f t="shared" si="2"/>
        <v>-6.4816111608166693E-2</v>
      </c>
      <c r="L17" s="4" t="s">
        <v>65</v>
      </c>
    </row>
    <row r="18" spans="1:12" x14ac:dyDescent="0.25">
      <c r="B18" s="3">
        <v>71.599999999999994</v>
      </c>
      <c r="C18" s="3"/>
      <c r="D18" s="5">
        <f t="shared" ref="D18:D23" si="6">($C$23-$C$17)/($B$23-$B$17)*(B18-$B$17)+$C$17</f>
        <v>203.76629455691284</v>
      </c>
      <c r="E18" s="5">
        <f t="shared" si="0"/>
        <v>0.94962662407728837</v>
      </c>
      <c r="G18" s="5">
        <f>($F$23-$F$17)/($B$23-$B$17)*(B18-$B$17)+$F$17</f>
        <v>207.95269486769976</v>
      </c>
      <c r="I18" s="5">
        <f t="shared" ref="I18:I23" si="7">($H$23-$H$17)/($B$23-$B$17)*(B18-$B$17)+$H$17</f>
        <v>203.6672810604467</v>
      </c>
      <c r="J18" s="5">
        <f t="shared" si="1"/>
        <v>0.64411006633314205</v>
      </c>
      <c r="K18" s="5">
        <f t="shared" si="2"/>
        <v>-9.9013496466142215E-2</v>
      </c>
      <c r="L18" t="s">
        <v>8</v>
      </c>
    </row>
    <row r="19" spans="1:12" x14ac:dyDescent="0.25">
      <c r="A19" s="1" t="s">
        <v>27</v>
      </c>
      <c r="B19" s="2">
        <v>77.189599999999999</v>
      </c>
      <c r="D19" s="5">
        <f t="shared" si="6"/>
        <v>203.81937488669229</v>
      </c>
      <c r="E19" s="5">
        <f t="shared" si="0"/>
        <v>0.94962662407771081</v>
      </c>
      <c r="G19" s="5">
        <f t="shared" ref="G19:G23" si="8">($F$23-$F$17)/($B$23-$B$17)*(B19-$B$17)+$F$17</f>
        <v>207.91409099149652</v>
      </c>
      <c r="I19" s="5">
        <f t="shared" si="7"/>
        <v>203.70328423671447</v>
      </c>
      <c r="J19" s="5">
        <f t="shared" si="1"/>
        <v>0.64411006633335566</v>
      </c>
      <c r="K19" s="5">
        <f t="shared" si="2"/>
        <v>-0.1160906499778207</v>
      </c>
      <c r="L19" t="s">
        <v>7</v>
      </c>
    </row>
    <row r="20" spans="1:12" x14ac:dyDescent="0.25">
      <c r="A20" s="1" t="s">
        <v>28</v>
      </c>
      <c r="B20" s="2">
        <v>78.258899999999997</v>
      </c>
      <c r="D20" s="5">
        <f t="shared" si="6"/>
        <v>203.82952924418353</v>
      </c>
      <c r="E20" s="5">
        <f t="shared" si="0"/>
        <v>0.94962662407607845</v>
      </c>
      <c r="G20" s="5">
        <f t="shared" si="8"/>
        <v>207.90670600423016</v>
      </c>
      <c r="I20" s="5">
        <f t="shared" si="7"/>
        <v>203.71017170565378</v>
      </c>
      <c r="J20" s="5">
        <f t="shared" si="1"/>
        <v>0.64411006633416801</v>
      </c>
      <c r="K20" s="5">
        <f t="shared" si="2"/>
        <v>-0.11935753852975495</v>
      </c>
      <c r="L20" t="s">
        <v>7</v>
      </c>
    </row>
    <row r="21" spans="1:12" x14ac:dyDescent="0.25">
      <c r="A21" s="1" t="s">
        <v>29</v>
      </c>
      <c r="B21" s="2">
        <v>80.486800000000002</v>
      </c>
      <c r="D21" s="5">
        <f t="shared" si="6"/>
        <v>203.85068597574136</v>
      </c>
      <c r="E21" s="5">
        <f t="shared" si="0"/>
        <v>0.94962662407754184</v>
      </c>
      <c r="G21" s="5">
        <f t="shared" si="8"/>
        <v>207.89131929036992</v>
      </c>
      <c r="I21" s="5">
        <f t="shared" si="7"/>
        <v>203.7245218338216</v>
      </c>
      <c r="J21" s="5">
        <f t="shared" si="1"/>
        <v>0.64411006633240908</v>
      </c>
      <c r="K21" s="5">
        <f t="shared" si="2"/>
        <v>-0.12616414191975878</v>
      </c>
      <c r="L21" t="s">
        <v>9</v>
      </c>
    </row>
    <row r="22" spans="1:12" x14ac:dyDescent="0.25">
      <c r="A22" s="1" t="s">
        <v>30</v>
      </c>
      <c r="B22" s="2">
        <v>81.1327</v>
      </c>
      <c r="D22" s="5">
        <f t="shared" si="6"/>
        <v>203.85681961410626</v>
      </c>
      <c r="E22" s="5">
        <f t="shared" si="0"/>
        <v>0.94962662407504039</v>
      </c>
      <c r="G22" s="5">
        <f t="shared" si="8"/>
        <v>207.88685846246818</v>
      </c>
      <c r="I22" s="5">
        <f t="shared" si="7"/>
        <v>203.72868214074006</v>
      </c>
      <c r="J22" s="5">
        <f t="shared" si="1"/>
        <v>0.64411006633605838</v>
      </c>
      <c r="K22" s="5">
        <f t="shared" si="2"/>
        <v>-0.12813747336619485</v>
      </c>
      <c r="L22" t="s">
        <v>10</v>
      </c>
    </row>
    <row r="23" spans="1:12" x14ac:dyDescent="0.25">
      <c r="A23" s="1" t="s">
        <v>31</v>
      </c>
      <c r="B23" s="2">
        <v>83.573700000000002</v>
      </c>
      <c r="C23" s="2" t="s">
        <v>45</v>
      </c>
      <c r="D23" s="5">
        <f t="shared" si="6"/>
        <v>203.88</v>
      </c>
      <c r="E23" s="5">
        <f t="shared" si="0"/>
        <v>0.94962662407776532</v>
      </c>
      <c r="F23" s="5">
        <v>207.87</v>
      </c>
      <c r="G23" s="5">
        <f t="shared" si="8"/>
        <v>207.87</v>
      </c>
      <c r="H23" s="5">
        <f>($H$31-$H$14)/($B$31-$B$14)*(B23-$B$14)+$H$14</f>
        <v>203.74440486745925</v>
      </c>
      <c r="I23" s="5">
        <f t="shared" si="7"/>
        <v>203.74440486745925</v>
      </c>
      <c r="J23" s="5">
        <f t="shared" si="1"/>
        <v>0.64411006633305756</v>
      </c>
      <c r="K23" s="5">
        <f t="shared" si="2"/>
        <v>-0.13559513254074318</v>
      </c>
      <c r="L23" s="4" t="s">
        <v>66</v>
      </c>
    </row>
    <row r="24" spans="1:12" x14ac:dyDescent="0.25">
      <c r="A24" s="1" t="s">
        <v>32</v>
      </c>
      <c r="B24" s="2">
        <v>94.054199999999994</v>
      </c>
      <c r="D24" s="5">
        <f>($C$26-$C$23)/($B$26-$B$23)*(B24-$B$23)+$C$23</f>
        <v>203.94039558056201</v>
      </c>
      <c r="E24" s="5">
        <f t="shared" si="0"/>
        <v>0.57626621403574296</v>
      </c>
      <c r="G24" s="5">
        <f>($F$26-$F$23)/($B$26-$B$23)*(B24-$B$23)+$F$23</f>
        <v>207.82607594140944</v>
      </c>
      <c r="I24" s="5">
        <f>($H$26-$H$23)/($B$26-$B$23)*(B24-$B$23)+$H$23</f>
        <v>203.81191082296129</v>
      </c>
      <c r="J24" s="5">
        <f t="shared" si="1"/>
        <v>0.6441100663331194</v>
      </c>
      <c r="K24" s="5">
        <f t="shared" si="2"/>
        <v>-0.12848475760071665</v>
      </c>
      <c r="L24" t="s">
        <v>11</v>
      </c>
    </row>
    <row r="25" spans="1:12" x14ac:dyDescent="0.25">
      <c r="A25" s="1" t="s">
        <v>33</v>
      </c>
      <c r="B25" s="2">
        <v>100.99379999999999</v>
      </c>
      <c r="D25" s="5">
        <f>($C$26-$C$23)/($B$26-$B$23)*(B25-$B$23)+$C$23</f>
        <v>203.98038615075126</v>
      </c>
      <c r="E25" s="5">
        <f t="shared" si="0"/>
        <v>0.5762662140360606</v>
      </c>
      <c r="G25" s="5">
        <f t="shared" ref="G25:G26" si="9">($F$26-$F$23)/($B$26-$B$23)*(B25-$B$23)+$F$23</f>
        <v>207.79699189036273</v>
      </c>
      <c r="I25" s="5">
        <f>($H$26-$H$23)/($B$26-$B$23)*(B25-$B$23)+$H$23</f>
        <v>203.85660948512458</v>
      </c>
      <c r="J25" s="5">
        <f t="shared" si="1"/>
        <v>0.64411006633357193</v>
      </c>
      <c r="K25" s="5">
        <f t="shared" si="2"/>
        <v>-0.12377666562667855</v>
      </c>
      <c r="L25" t="s">
        <v>12</v>
      </c>
    </row>
    <row r="26" spans="1:12" x14ac:dyDescent="0.25">
      <c r="A26" s="1" t="s">
        <v>34</v>
      </c>
      <c r="B26" s="2">
        <v>102.6621</v>
      </c>
      <c r="C26" s="2" t="s">
        <v>44</v>
      </c>
      <c r="D26" s="5">
        <f>($C$26-$C$23)/($B$26-$B$23)*(B26-$B$23)+$C$23</f>
        <v>203.99</v>
      </c>
      <c r="E26" s="5">
        <f t="shared" si="0"/>
        <v>0.5762662140353163</v>
      </c>
      <c r="F26" s="5">
        <v>207.79</v>
      </c>
      <c r="G26" s="5">
        <f t="shared" si="9"/>
        <v>207.79</v>
      </c>
      <c r="H26" s="5">
        <f>($H$31-$H$14)/($B$31-$B$14)*(B26-$B$14)+$H$14</f>
        <v>203.8673551733612</v>
      </c>
      <c r="I26" s="5">
        <f>($H$26-$H$23)/($B$26-$B$23)*(B26-$B$23)+$H$23</f>
        <v>203.8673551733612</v>
      </c>
      <c r="J26" s="5">
        <f t="shared" si="1"/>
        <v>0.64411006633249501</v>
      </c>
      <c r="K26" s="5">
        <f t="shared" si="2"/>
        <v>-0.12264482663880472</v>
      </c>
      <c r="L26" s="4" t="s">
        <v>67</v>
      </c>
    </row>
    <row r="27" spans="1:12" x14ac:dyDescent="0.25">
      <c r="A27" s="1" t="s">
        <v>35</v>
      </c>
      <c r="B27" s="2">
        <v>116.1825</v>
      </c>
      <c r="D27" s="5">
        <f>($C$31-$C$26)/($B$31-$B$26)*(B27-$B$26)+$C$26</f>
        <v>204.0311764510449</v>
      </c>
      <c r="E27" s="5">
        <f t="shared" si="0"/>
        <v>0.30455053877762789</v>
      </c>
      <c r="G27" s="5">
        <f>($F$31-$F$26)/($B$31-$B$26)*(B27-$B$26)+$F$26</f>
        <v>207.7825133725373</v>
      </c>
      <c r="I27" s="5">
        <f>($H$31-$H$26)/($B$31-$B$26)*(B27-$B$26)+$H$26</f>
        <v>203.95444143076972</v>
      </c>
      <c r="J27" s="5">
        <f t="shared" si="1"/>
        <v>0.64411006633320833</v>
      </c>
      <c r="K27" s="5">
        <f t="shared" si="2"/>
        <v>-7.6735020275179977E-2</v>
      </c>
      <c r="L27" t="s">
        <v>40</v>
      </c>
    </row>
    <row r="28" spans="1:12" x14ac:dyDescent="0.25">
      <c r="A28" s="1" t="s">
        <v>36</v>
      </c>
      <c r="B28" s="2">
        <v>116.6399</v>
      </c>
      <c r="D28" s="5">
        <f>($C$31-$C$26)/($B$31-$B$26)*(B28-$B$26)+$C$26</f>
        <v>204.03256946520926</v>
      </c>
      <c r="E28" s="5">
        <f t="shared" si="0"/>
        <v>0.30455053877659072</v>
      </c>
      <c r="G28" s="5">
        <f t="shared" ref="G28:G31" si="10">($F$31-$F$26)/($B$31-$B$26)*(B28-$B$26)+$F$26</f>
        <v>207.78226009723468</v>
      </c>
      <c r="I28" s="5">
        <f>($H$31-$H$26)/($B$31-$B$26)*(B28-$B$26)+$H$26</f>
        <v>203.95738759021313</v>
      </c>
      <c r="J28" s="5">
        <f t="shared" si="1"/>
        <v>0.64411006633386114</v>
      </c>
      <c r="K28" s="5">
        <f t="shared" si="2"/>
        <v>-7.5181874996133047E-2</v>
      </c>
      <c r="L28" t="s">
        <v>41</v>
      </c>
    </row>
    <row r="29" spans="1:12" x14ac:dyDescent="0.25">
      <c r="A29" s="1" t="s">
        <v>37</v>
      </c>
      <c r="B29" s="2">
        <v>116.7411</v>
      </c>
      <c r="D29" s="5">
        <f>($C$31-$C$26)/($B$31-$B$26)*(B29-$B$26)+$C$26</f>
        <v>204.03287767035451</v>
      </c>
      <c r="E29" s="5">
        <f t="shared" si="0"/>
        <v>0.30455053877983512</v>
      </c>
      <c r="G29" s="5">
        <f t="shared" si="10"/>
        <v>207.78220405993554</v>
      </c>
      <c r="I29" s="5">
        <f>($H$31-$H$26)/($B$31-$B$26)*(B29-$B$26)+$H$26</f>
        <v>203.95803942960026</v>
      </c>
      <c r="J29" s="5">
        <f t="shared" si="1"/>
        <v>0.64411006633569323</v>
      </c>
      <c r="K29" s="5">
        <f t="shared" si="2"/>
        <v>-7.4838240754246499E-2</v>
      </c>
      <c r="L29" t="s">
        <v>42</v>
      </c>
    </row>
    <row r="30" spans="1:12" x14ac:dyDescent="0.25">
      <c r="A30" s="1" t="s">
        <v>38</v>
      </c>
      <c r="B30" s="2">
        <v>118.062</v>
      </c>
      <c r="D30" s="5">
        <f>($C$31-$C$26)/($B$31-$B$26)*(B30-$B$26)+$C$26</f>
        <v>204.03690047842122</v>
      </c>
      <c r="E30" s="5">
        <f t="shared" si="0"/>
        <v>0.30455053877717886</v>
      </c>
      <c r="G30" s="5">
        <f t="shared" si="10"/>
        <v>207.78147264028706</v>
      </c>
      <c r="I30" s="5">
        <f>($H$31-$H$26)/($B$31-$B$26)*(B30-$B$26)+$H$26</f>
        <v>203.96654747946647</v>
      </c>
      <c r="J30" s="5">
        <f t="shared" si="1"/>
        <v>0.64411006633416956</v>
      </c>
      <c r="K30" s="5">
        <f t="shared" si="2"/>
        <v>-7.0352998954746226E-2</v>
      </c>
      <c r="L30" t="s">
        <v>40</v>
      </c>
    </row>
    <row r="31" spans="1:12" x14ac:dyDescent="0.25">
      <c r="A31" s="1" t="s">
        <v>39</v>
      </c>
      <c r="B31" s="2">
        <v>138.7809</v>
      </c>
      <c r="C31" s="2" t="s">
        <v>43</v>
      </c>
      <c r="D31" s="5">
        <f>($C$31-$C$26)/($B$31-$B$26)*(B31-$B$26)+$C$26</f>
        <v>204.1</v>
      </c>
      <c r="E31" s="5">
        <f t="shared" si="0"/>
        <v>0.3045505387775303</v>
      </c>
      <c r="F31" s="5">
        <v>207.77</v>
      </c>
      <c r="G31" s="5">
        <f t="shared" si="10"/>
        <v>207.77</v>
      </c>
      <c r="H31" s="5" t="s">
        <v>43</v>
      </c>
      <c r="I31" s="5">
        <f>($H$31-$H$26)/($B$31-$B$26)*(B31-$B$26)+$H$26</f>
        <v>204.1</v>
      </c>
      <c r="J31" s="5">
        <f t="shared" si="1"/>
        <v>0.64411006633327028</v>
      </c>
      <c r="K31" s="5">
        <f t="shared" si="2"/>
        <v>0</v>
      </c>
      <c r="L31" s="4" t="s">
        <v>68</v>
      </c>
    </row>
    <row r="32" spans="1:12" x14ac:dyDescent="0.25">
      <c r="E32" s="5"/>
    </row>
    <row r="33" spans="5:12" x14ac:dyDescent="0.25">
      <c r="E33" s="5"/>
    </row>
    <row r="34" spans="5:12" x14ac:dyDescent="0.25">
      <c r="E34" s="5"/>
    </row>
    <row r="35" spans="5:12" x14ac:dyDescent="0.25">
      <c r="E35" s="5"/>
    </row>
    <row r="36" spans="5:12" x14ac:dyDescent="0.25">
      <c r="E36" s="5"/>
      <c r="L36" s="9"/>
    </row>
  </sheetData>
  <mergeCells count="4">
    <mergeCell ref="H2:J2"/>
    <mergeCell ref="F2:G3"/>
    <mergeCell ref="K2:K3"/>
    <mergeCell ref="C2:E2"/>
  </mergeCells>
  <printOptions horizontalCentered="1" verticalCentered="1"/>
  <pageMargins left="0.31496062992125984" right="0.31496062992125984" top="0" bottom="0" header="0.31496062992125984" footer="0.31496062992125984"/>
  <pageSetup paperSize="9" fitToHeight="2" orientation="landscape" horizontalDpi="4294967293" verticalDpi="0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Klouček František</dc:creator>
  <cp:lastModifiedBy>Ales Vocel</cp:lastModifiedBy>
  <cp:lastPrinted>2019-01-18T10:15:58Z</cp:lastPrinted>
  <dcterms:created xsi:type="dcterms:W3CDTF">2018-08-14T12:13:57Z</dcterms:created>
  <dcterms:modified xsi:type="dcterms:W3CDTF">2019-01-18T10:18:39Z</dcterms:modified>
</cp:coreProperties>
</file>